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\Google Drive\Documents\Website\elektro\zip\p021\"/>
    </mc:Choice>
  </mc:AlternateContent>
  <bookViews>
    <workbookView xWindow="-15" yWindow="45" windowWidth="13935" windowHeight="15180"/>
  </bookViews>
  <sheets>
    <sheet name="InAmp" sheetId="6" r:id="rId1"/>
  </sheets>
  <calcPr calcId="171027"/>
</workbook>
</file>

<file path=xl/calcChain.xml><?xml version="1.0" encoding="utf-8"?>
<calcChain xmlns="http://schemas.openxmlformats.org/spreadsheetml/2006/main">
  <c r="K11" i="6" l="1"/>
  <c r="K14" i="6" s="1"/>
  <c r="K20" i="6"/>
  <c r="I18" i="6"/>
  <c r="I15" i="6"/>
  <c r="I21" i="6" l="1"/>
  <c r="K16" i="6"/>
  <c r="K23" i="6" s="1"/>
  <c r="K25" i="6" s="1"/>
  <c r="K29" i="6" s="1"/>
  <c r="K32" i="6" l="1"/>
</calcChain>
</file>

<file path=xl/sharedStrings.xml><?xml version="1.0" encoding="utf-8"?>
<sst xmlns="http://schemas.openxmlformats.org/spreadsheetml/2006/main" count="46" uniqueCount="35">
  <si>
    <t>nV/vHz</t>
  </si>
  <si>
    <t>Ohm</t>
  </si>
  <si>
    <t>RG</t>
  </si>
  <si>
    <t>RF</t>
  </si>
  <si>
    <t>R1</t>
  </si>
  <si>
    <t>R2</t>
  </si>
  <si>
    <t>AV1</t>
  </si>
  <si>
    <t>AV2</t>
  </si>
  <si>
    <t>Avges (Vout)</t>
  </si>
  <si>
    <t>e_n</t>
  </si>
  <si>
    <t>nV/Hz</t>
  </si>
  <si>
    <t>r_n</t>
  </si>
  <si>
    <t>i_n</t>
  </si>
  <si>
    <t>e_t1</t>
  </si>
  <si>
    <t>e_t1*G1</t>
  </si>
  <si>
    <t>RS</t>
  </si>
  <si>
    <t>Req1</t>
  </si>
  <si>
    <t>Req2</t>
  </si>
  <si>
    <t>e_t2</t>
  </si>
  <si>
    <t>e_t2*G2</t>
  </si>
  <si>
    <t>e_inGesamt</t>
  </si>
  <si>
    <t>e_outGesamt</t>
  </si>
  <si>
    <t>nV/vHz (25°C)</t>
  </si>
  <si>
    <t>pA/vHz</t>
  </si>
  <si>
    <t>0,13* /vReq</t>
  </si>
  <si>
    <t>modifizierter nicht-invertierender Verstärker:</t>
  </si>
  <si>
    <t>Differenzverstärker:</t>
  </si>
  <si>
    <t>equivalätner Rauschwiderstand der OPV-Schaltung:</t>
  </si>
  <si>
    <t>Hier RS angenommen mit 560 Ohm.</t>
  </si>
  <si>
    <t>Abhängig von Widerstandsnetzwerk am</t>
  </si>
  <si>
    <t>nicht-invertierenden Eingang des OPV.</t>
  </si>
  <si>
    <t>thermische Rauschintensität (r_n):</t>
  </si>
  <si>
    <t>e_n und i_n aus OPV Datenblatt bezeichnet als:</t>
  </si>
  <si>
    <t>e_n : input noise voltage density</t>
  </si>
  <si>
    <t>i_n : input noise current density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</si>
</sst>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A5A5A5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">
    <xf numFmtId="0" fontId="0" fillId="0" borderId="0"/>
    <xf numFmtId="0" fontId="1" fillId="2" borderId="2" applyNumberFormat="0" applyAlignment="0" applyProtection="0"/>
    <xf numFmtId="0" fontId="2" fillId="2" borderId="1" applyNumberFormat="0" applyAlignment="0" applyProtection="0"/>
    <xf numFmtId="0" fontId="3" fillId="3" borderId="1" applyNumberFormat="0" applyAlignment="0" applyProtection="0"/>
    <xf numFmtId="0" fontId="4" fillId="4" borderId="3" applyNumberFormat="0" applyAlignment="0" applyProtection="0"/>
  </cellStyleXfs>
  <cellXfs count="11">
    <xf numFmtId="0" fontId="0" fillId="0" borderId="0" xfId="0"/>
    <xf numFmtId="0" fontId="1" fillId="2" borderId="2" xfId="1"/>
    <xf numFmtId="2" fontId="1" fillId="2" borderId="2" xfId="1" applyNumberFormat="1"/>
    <xf numFmtId="0" fontId="2" fillId="2" borderId="1" xfId="2"/>
    <xf numFmtId="2" fontId="2" fillId="2" borderId="1" xfId="2" applyNumberFormat="1"/>
    <xf numFmtId="0" fontId="0" fillId="0" borderId="0" xfId="0"/>
    <xf numFmtId="0" fontId="3" fillId="3" borderId="1" xfId="3"/>
    <xf numFmtId="0" fontId="4" fillId="4" borderId="3" xfId="4"/>
    <xf numFmtId="164" fontId="1" fillId="2" borderId="2" xfId="1" applyNumberFormat="1"/>
    <xf numFmtId="0" fontId="0" fillId="0" borderId="0" xfId="0"/>
    <xf numFmtId="2" fontId="4" fillId="4" borderId="3" xfId="4" applyNumberFormat="1"/>
  </cellXfs>
  <cellStyles count="5">
    <cellStyle name="Ausgabe" xfId="1" builtinId="21"/>
    <cellStyle name="Berechnung" xfId="2" builtinId="22"/>
    <cellStyle name="Eingabe" xfId="3" builtinId="20"/>
    <cellStyle name="Standard" xfId="0" builtinId="0"/>
    <cellStyle name="Zelle überprüfen" xfId="4" builtin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6</xdr:col>
      <xdr:colOff>533401</xdr:colOff>
      <xdr:row>19</xdr:row>
      <xdr:rowOff>75401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5105400" cy="3694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8666</xdr:rowOff>
    </xdr:from>
    <xdr:to>
      <xdr:col>6</xdr:col>
      <xdr:colOff>85725</xdr:colOff>
      <xdr:row>26</xdr:row>
      <xdr:rowOff>66857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99666"/>
          <a:ext cx="4657725" cy="8201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19679</xdr:rowOff>
    </xdr:from>
    <xdr:to>
      <xdr:col>6</xdr:col>
      <xdr:colOff>295275</xdr:colOff>
      <xdr:row>32</xdr:row>
      <xdr:rowOff>181197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53679"/>
          <a:ext cx="4867275" cy="971143"/>
        </a:xfrm>
        <a:prstGeom prst="rect">
          <a:avLst/>
        </a:prstGeom>
      </xdr:spPr>
    </xdr:pic>
    <xdr:clientData/>
  </xdr:twoCellAnchor>
  <xdr:twoCellAnchor editAs="oneCell">
    <xdr:from>
      <xdr:col>3</xdr:col>
      <xdr:colOff>647701</xdr:colOff>
      <xdr:row>35</xdr:row>
      <xdr:rowOff>104775</xdr:rowOff>
    </xdr:from>
    <xdr:to>
      <xdr:col>7</xdr:col>
      <xdr:colOff>19051</xdr:colOff>
      <xdr:row>38</xdr:row>
      <xdr:rowOff>149430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3701" y="6829425"/>
          <a:ext cx="2419350" cy="6161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19050</xdr:rowOff>
    </xdr:from>
    <xdr:to>
      <xdr:col>3</xdr:col>
      <xdr:colOff>605581</xdr:colOff>
      <xdr:row>44</xdr:row>
      <xdr:rowOff>181449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743700"/>
          <a:ext cx="2891581" cy="1876899"/>
        </a:xfrm>
        <a:prstGeom prst="rect">
          <a:avLst/>
        </a:prstGeom>
      </xdr:spPr>
    </xdr:pic>
    <xdr:clientData/>
  </xdr:twoCellAnchor>
  <xdr:twoCellAnchor editAs="oneCell">
    <xdr:from>
      <xdr:col>8</xdr:col>
      <xdr:colOff>9526</xdr:colOff>
      <xdr:row>36</xdr:row>
      <xdr:rowOff>57150</xdr:rowOff>
    </xdr:from>
    <xdr:to>
      <xdr:col>12</xdr:col>
      <xdr:colOff>581026</xdr:colOff>
      <xdr:row>37</xdr:row>
      <xdr:rowOff>147381</xdr:rowOff>
    </xdr:to>
    <xdr:pic>
      <xdr:nvPicPr>
        <xdr:cNvPr id="10" name="Grafik 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6" y="6972300"/>
          <a:ext cx="3886200" cy="280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Z43"/>
  <sheetViews>
    <sheetView tabSelected="1" topLeftCell="F1" zoomScaleNormal="100" workbookViewId="0">
      <selection activeCell="N19" sqref="N19"/>
    </sheetView>
  </sheetViews>
  <sheetFormatPr baseColWidth="10" defaultRowHeight="15" x14ac:dyDescent="0.25"/>
  <cols>
    <col min="9" max="9" width="12.140625" customWidth="1"/>
    <col min="11" max="11" width="13" bestFit="1" customWidth="1"/>
    <col min="12" max="12" width="13.140625" bestFit="1" customWidth="1"/>
  </cols>
  <sheetData>
    <row r="3" spans="8:12" x14ac:dyDescent="0.25">
      <c r="H3" s="6" t="s">
        <v>2</v>
      </c>
      <c r="I3" s="6"/>
      <c r="K3" s="6" t="s">
        <v>9</v>
      </c>
      <c r="L3" s="6"/>
    </row>
    <row r="4" spans="8:12" x14ac:dyDescent="0.25">
      <c r="H4" s="6">
        <v>560</v>
      </c>
      <c r="I4" s="6" t="s">
        <v>1</v>
      </c>
      <c r="K4" s="6">
        <v>1.1000000000000001</v>
      </c>
      <c r="L4" s="6" t="s">
        <v>0</v>
      </c>
    </row>
    <row r="5" spans="8:12" x14ac:dyDescent="0.25">
      <c r="H5" s="6" t="s">
        <v>3</v>
      </c>
      <c r="I5" s="6"/>
      <c r="K5" s="6" t="s">
        <v>11</v>
      </c>
      <c r="L5" s="6"/>
    </row>
    <row r="6" spans="8:12" x14ac:dyDescent="0.25">
      <c r="H6" s="6">
        <v>1000</v>
      </c>
      <c r="I6" s="6" t="s">
        <v>1</v>
      </c>
      <c r="K6" s="6" t="s">
        <v>24</v>
      </c>
      <c r="L6" s="6" t="s">
        <v>22</v>
      </c>
    </row>
    <row r="7" spans="8:12" x14ac:dyDescent="0.25">
      <c r="H7" s="6" t="s">
        <v>4</v>
      </c>
      <c r="I7" s="6"/>
      <c r="K7" s="6"/>
      <c r="L7" s="6"/>
    </row>
    <row r="8" spans="8:12" x14ac:dyDescent="0.25">
      <c r="H8" s="6">
        <v>560</v>
      </c>
      <c r="I8" s="6" t="s">
        <v>1</v>
      </c>
      <c r="K8" s="6" t="s">
        <v>12</v>
      </c>
      <c r="L8" s="6"/>
    </row>
    <row r="9" spans="8:12" x14ac:dyDescent="0.25">
      <c r="H9" s="6" t="s">
        <v>5</v>
      </c>
      <c r="I9" s="6"/>
      <c r="K9" s="6">
        <v>2.2000000000000002</v>
      </c>
      <c r="L9" s="6" t="s">
        <v>23</v>
      </c>
    </row>
    <row r="10" spans="8:12" x14ac:dyDescent="0.25">
      <c r="H10" s="6">
        <v>1000</v>
      </c>
      <c r="I10" s="6" t="s">
        <v>1</v>
      </c>
      <c r="K10" s="3" t="s">
        <v>16</v>
      </c>
      <c r="L10" s="3"/>
    </row>
    <row r="11" spans="8:12" x14ac:dyDescent="0.25">
      <c r="H11" s="6" t="s">
        <v>15</v>
      </c>
      <c r="I11" s="6"/>
      <c r="K11" s="4">
        <f>H12+(((H4/2)*H6)/((H4/2)+H6))</f>
        <v>778.75</v>
      </c>
      <c r="L11" s="3" t="s">
        <v>1</v>
      </c>
    </row>
    <row r="12" spans="8:12" x14ac:dyDescent="0.25">
      <c r="H12" s="6">
        <v>560</v>
      </c>
      <c r="I12" s="6" t="s">
        <v>1</v>
      </c>
    </row>
    <row r="13" spans="8:12" x14ac:dyDescent="0.25">
      <c r="K13" s="1" t="s">
        <v>13</v>
      </c>
      <c r="L13" s="1"/>
    </row>
    <row r="14" spans="8:12" x14ac:dyDescent="0.25">
      <c r="I14" s="1" t="s">
        <v>6</v>
      </c>
      <c r="K14" s="2">
        <f>SQRT((K4*0.000000001)^2+(0.13*SQRT(K11)*0.000000001)^2+(K11*K9*0.000000000001)^2)*1000000000</f>
        <v>4.1600601633269685</v>
      </c>
      <c r="L14" s="1" t="s">
        <v>10</v>
      </c>
    </row>
    <row r="15" spans="8:12" x14ac:dyDescent="0.25">
      <c r="I15" s="8">
        <f>1+((2*H6)/H4)</f>
        <v>4.5714285714285712</v>
      </c>
      <c r="K15" s="1" t="s">
        <v>14</v>
      </c>
      <c r="L15" s="1"/>
    </row>
    <row r="16" spans="8:12" x14ac:dyDescent="0.25">
      <c r="H16" s="9"/>
      <c r="I16" s="1"/>
      <c r="K16" s="2">
        <f>K14*I15</f>
        <v>19.017417889494713</v>
      </c>
      <c r="L16" s="1" t="s">
        <v>10</v>
      </c>
    </row>
    <row r="17" spans="1:26" x14ac:dyDescent="0.25">
      <c r="H17" s="9"/>
      <c r="I17" s="1" t="s">
        <v>7</v>
      </c>
    </row>
    <row r="18" spans="1:26" x14ac:dyDescent="0.25">
      <c r="H18" s="9"/>
      <c r="I18" s="8">
        <f>H10/H8</f>
        <v>1.7857142857142858</v>
      </c>
    </row>
    <row r="19" spans="1:26" x14ac:dyDescent="0.25">
      <c r="H19" s="9"/>
      <c r="I19" s="1"/>
      <c r="K19" s="3" t="s">
        <v>17</v>
      </c>
      <c r="L19" s="3"/>
    </row>
    <row r="20" spans="1:26" x14ac:dyDescent="0.25">
      <c r="H20" s="9"/>
      <c r="I20" s="1" t="s">
        <v>8</v>
      </c>
      <c r="K20" s="4">
        <f>((H8*H10)/(H8+H10))+((H8*H10)/(H8+H10))</f>
        <v>717.9487179487179</v>
      </c>
      <c r="L20" s="3" t="s">
        <v>1</v>
      </c>
    </row>
    <row r="21" spans="1:26" x14ac:dyDescent="0.25">
      <c r="H21" s="9"/>
      <c r="I21" s="8">
        <f>2*I18*I15</f>
        <v>16.326530612244898</v>
      </c>
    </row>
    <row r="22" spans="1:26" x14ac:dyDescent="0.25">
      <c r="A22" t="s">
        <v>25</v>
      </c>
      <c r="H22" s="9"/>
      <c r="I22" s="9"/>
      <c r="K22" s="1" t="s">
        <v>18</v>
      </c>
      <c r="L22" s="1"/>
    </row>
    <row r="23" spans="1:26" x14ac:dyDescent="0.25">
      <c r="H23" s="9"/>
      <c r="I23" s="9"/>
      <c r="K23" s="2">
        <f>SQRT((((K16*0.000000001)^2)*2)+(K4*0.000000001)^2+(K9*0.000000000001*K20)^2+(0.13*SQRT(K20)*0.000000001)^2)*1000000000</f>
        <v>27.187542725499206</v>
      </c>
      <c r="L23" s="1" t="s">
        <v>10</v>
      </c>
    </row>
    <row r="24" spans="1:26" x14ac:dyDescent="0.25">
      <c r="H24" s="9"/>
      <c r="I24" s="9"/>
      <c r="K24" s="1" t="s">
        <v>19</v>
      </c>
      <c r="L24" s="1"/>
    </row>
    <row r="25" spans="1:26" x14ac:dyDescent="0.25">
      <c r="H25" s="9"/>
      <c r="I25" s="9"/>
      <c r="K25" s="2">
        <f>K23*I18</f>
        <v>48.549183438391445</v>
      </c>
      <c r="L25" s="1" t="s">
        <v>10</v>
      </c>
    </row>
    <row r="26" spans="1:26" x14ac:dyDescent="0.25">
      <c r="H26" s="9"/>
      <c r="I26" s="9"/>
    </row>
    <row r="27" spans="1:26" x14ac:dyDescent="0.25">
      <c r="H27" s="9"/>
      <c r="I27" s="9"/>
      <c r="Z27" s="5"/>
    </row>
    <row r="28" spans="1:26" x14ac:dyDescent="0.25">
      <c r="A28" t="s">
        <v>26</v>
      </c>
      <c r="H28" s="9"/>
      <c r="I28" s="9"/>
      <c r="K28" s="1" t="s">
        <v>21</v>
      </c>
      <c r="L28" s="1"/>
      <c r="Z28" s="5"/>
    </row>
    <row r="29" spans="1:26" x14ac:dyDescent="0.25">
      <c r="H29" s="9"/>
      <c r="I29" s="9"/>
      <c r="K29" s="2">
        <f>K25</f>
        <v>48.549183438391445</v>
      </c>
      <c r="L29" s="1" t="s">
        <v>10</v>
      </c>
      <c r="Z29" s="5"/>
    </row>
    <row r="30" spans="1:26" ht="15.75" thickBot="1" x14ac:dyDescent="0.3">
      <c r="H30" s="9"/>
      <c r="I30" s="9"/>
      <c r="K30" s="1"/>
      <c r="L30" s="1"/>
      <c r="Z30" s="5"/>
    </row>
    <row r="31" spans="1:26" ht="16.5" thickTop="1" thickBot="1" x14ac:dyDescent="0.3">
      <c r="H31" s="9"/>
      <c r="I31" s="9"/>
      <c r="K31" s="7" t="s">
        <v>20</v>
      </c>
      <c r="L31" s="7"/>
      <c r="Z31" s="5"/>
    </row>
    <row r="32" spans="1:26" ht="16.5" thickTop="1" thickBot="1" x14ac:dyDescent="0.3">
      <c r="H32" s="9"/>
      <c r="I32" s="9"/>
      <c r="K32" s="10">
        <f>K29/I21</f>
        <v>2.973637485601476</v>
      </c>
      <c r="L32" s="7" t="s">
        <v>10</v>
      </c>
    </row>
    <row r="33" spans="1:9" ht="15.75" thickTop="1" x14ac:dyDescent="0.25">
      <c r="H33" s="9"/>
      <c r="I33" s="9"/>
    </row>
    <row r="34" spans="1:9" x14ac:dyDescent="0.25">
      <c r="H34" s="9"/>
      <c r="I34" s="9"/>
    </row>
    <row r="35" spans="1:9" x14ac:dyDescent="0.25">
      <c r="A35" t="s">
        <v>27</v>
      </c>
      <c r="H35" s="9"/>
      <c r="I35" s="9"/>
    </row>
    <row r="36" spans="1:9" x14ac:dyDescent="0.25">
      <c r="H36" s="9"/>
      <c r="I36" s="9" t="s">
        <v>31</v>
      </c>
    </row>
    <row r="37" spans="1:9" x14ac:dyDescent="0.25">
      <c r="H37" s="9"/>
      <c r="I37" s="9"/>
    </row>
    <row r="38" spans="1:9" x14ac:dyDescent="0.25">
      <c r="H38" s="9"/>
      <c r="I38" s="9"/>
    </row>
    <row r="39" spans="1:9" x14ac:dyDescent="0.25">
      <c r="I39" t="s">
        <v>32</v>
      </c>
    </row>
    <row r="40" spans="1:9" x14ac:dyDescent="0.25">
      <c r="I40" t="s">
        <v>33</v>
      </c>
    </row>
    <row r="41" spans="1:9" x14ac:dyDescent="0.25">
      <c r="E41" t="s">
        <v>28</v>
      </c>
      <c r="I41" t="s">
        <v>34</v>
      </c>
    </row>
    <row r="42" spans="1:9" x14ac:dyDescent="0.25">
      <c r="E42" t="s">
        <v>29</v>
      </c>
    </row>
    <row r="43" spans="1:9" x14ac:dyDescent="0.25">
      <c r="E43" t="s">
        <v>30</v>
      </c>
    </row>
  </sheetData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InAmp</vt:lpstr>
    </vt:vector>
  </TitlesOfParts>
  <Company>Fraunhofer IIS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Thiesbrummel</dc:creator>
  <cp:lastModifiedBy>David</cp:lastModifiedBy>
  <dcterms:created xsi:type="dcterms:W3CDTF">2015-05-12T11:22:57Z</dcterms:created>
  <dcterms:modified xsi:type="dcterms:W3CDTF">2016-06-16T19:08:46Z</dcterms:modified>
</cp:coreProperties>
</file>